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uchiya\Dropbox\____素材\office-template.net\5296\5296\"/>
    </mc:Choice>
  </mc:AlternateContent>
  <xr:revisionPtr revIDLastSave="0" documentId="13_ncr:1_{CCB1B114-2324-444F-AAC1-C6CA3C5C0F18}" xr6:coauthVersionLast="45" xr6:coauthVersionMax="45" xr10:uidLastSave="{00000000-0000-0000-0000-000000000000}"/>
  <bookViews>
    <workbookView xWindow="135" yWindow="240" windowWidth="28230" windowHeight="15375" xr2:uid="{84177410-3B8B-4A64-927C-CB31145F2891}"/>
  </bookViews>
  <sheets>
    <sheet name="Sheet1" sheetId="1" r:id="rId1"/>
  </sheets>
  <definedNames>
    <definedName name="_xlnm.Print_Area" localSheetId="0">Sheet1!$A$1:$R$39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" l="1"/>
  <c r="M27" i="1"/>
  <c r="M26" i="1"/>
  <c r="M25" i="1"/>
  <c r="M24" i="1"/>
  <c r="M23" i="1"/>
  <c r="M22" i="1"/>
  <c r="M21" i="1"/>
  <c r="M20" i="1"/>
  <c r="M19" i="1"/>
  <c r="M18" i="1"/>
  <c r="D28" i="1"/>
  <c r="D27" i="1"/>
  <c r="D26" i="1"/>
  <c r="D25" i="1"/>
  <c r="D24" i="1"/>
  <c r="D23" i="1"/>
  <c r="D22" i="1"/>
  <c r="D21" i="1"/>
  <c r="D20" i="1"/>
  <c r="D19" i="1"/>
  <c r="D18" i="1"/>
  <c r="M7" i="1"/>
  <c r="M6" i="1"/>
  <c r="AS3" i="1"/>
  <c r="AR3" i="1"/>
  <c r="AQ3" i="1"/>
  <c r="AP3" i="1"/>
  <c r="AO3" i="1"/>
  <c r="AN3" i="1"/>
  <c r="AM3" i="1"/>
  <c r="AL3" i="1"/>
  <c r="AK3" i="1"/>
  <c r="AJ3" i="1"/>
  <c r="AI3" i="1"/>
  <c r="AG3" i="1"/>
  <c r="AF3" i="1"/>
  <c r="AE3" i="1"/>
  <c r="AD3" i="1"/>
  <c r="AC3" i="1"/>
  <c r="AB3" i="1"/>
  <c r="AA3" i="1"/>
  <c r="Z3" i="1"/>
  <c r="Y3" i="1"/>
  <c r="X3" i="1"/>
  <c r="W3" i="1"/>
  <c r="U3" i="1"/>
  <c r="T3" i="1"/>
  <c r="S6" i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5" i="1"/>
  <c r="S4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U7" i="1"/>
  <c r="AU6" i="1"/>
  <c r="AU5" i="1"/>
  <c r="AU4" i="1"/>
  <c r="P34" i="1" l="1"/>
  <c r="P33" i="1"/>
  <c r="P32" i="1"/>
  <c r="P31" i="1"/>
  <c r="P30" i="1"/>
  <c r="P29" i="1"/>
  <c r="G34" i="1"/>
  <c r="G33" i="1"/>
  <c r="G32" i="1"/>
  <c r="G31" i="1"/>
  <c r="G30" i="1"/>
  <c r="G29" i="1"/>
  <c r="M35" i="1"/>
  <c r="P18" i="1" s="1"/>
  <c r="D35" i="1"/>
  <c r="G18" i="1" s="1"/>
  <c r="P13" i="1"/>
  <c r="P12" i="1"/>
  <c r="P11" i="1"/>
  <c r="P10" i="1"/>
  <c r="P9" i="1"/>
  <c r="P8" i="1"/>
  <c r="P7" i="1"/>
  <c r="G13" i="1"/>
  <c r="G12" i="1"/>
  <c r="G11" i="1"/>
  <c r="G10" i="1"/>
  <c r="G9" i="1"/>
  <c r="G8" i="1"/>
  <c r="G7" i="1"/>
  <c r="G6" i="1"/>
  <c r="G14" i="1" s="1"/>
  <c r="D14" i="1"/>
  <c r="P28" i="1" l="1"/>
  <c r="P27" i="1"/>
  <c r="P23" i="1"/>
  <c r="P24" i="1"/>
  <c r="P26" i="1"/>
  <c r="P25" i="1"/>
  <c r="P22" i="1"/>
  <c r="P21" i="1"/>
  <c r="P20" i="1"/>
  <c r="P19" i="1"/>
  <c r="G28" i="1"/>
  <c r="G27" i="1"/>
  <c r="G26" i="1"/>
  <c r="G25" i="1"/>
  <c r="G24" i="1"/>
  <c r="G23" i="1"/>
  <c r="G22" i="1"/>
  <c r="G20" i="1"/>
  <c r="G21" i="1"/>
  <c r="G19" i="1"/>
  <c r="M14" i="1"/>
  <c r="P6" i="1" s="1"/>
  <c r="D37" i="1"/>
  <c r="M37" i="1" l="1"/>
  <c r="M39" i="1" s="1"/>
  <c r="N14" i="1"/>
  <c r="P14" i="1"/>
  <c r="P35" i="1"/>
  <c r="N35" i="1"/>
  <c r="G35" i="1"/>
  <c r="E35" i="1"/>
  <c r="N37" i="1" l="1"/>
  <c r="N39" i="1" s="1"/>
</calcChain>
</file>

<file path=xl/sharedStrings.xml><?xml version="1.0" encoding="utf-8"?>
<sst xmlns="http://schemas.openxmlformats.org/spreadsheetml/2006/main" count="60" uniqueCount="51">
  <si>
    <t>年</t>
    <rPh sb="0" eb="1">
      <t>ネン</t>
    </rPh>
    <phoneticPr fontId="2"/>
  </si>
  <si>
    <t>月</t>
    <rPh sb="0" eb="1">
      <t>ツキ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</si>
  <si>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</si>
  <si>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</si>
  <si>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収入合計：</t>
    <rPh sb="0" eb="2">
      <t>シュウニュウ</t>
    </rPh>
    <rPh sb="2" eb="4">
      <t>ゴウケイ</t>
    </rPh>
    <phoneticPr fontId="2"/>
  </si>
  <si>
    <t>特別費合計：</t>
    <rPh sb="0" eb="2">
      <t>トクベツ</t>
    </rPh>
    <rPh sb="2" eb="3">
      <t>ヒ</t>
    </rPh>
    <rPh sb="3" eb="5">
      <t>ゴウケイ</t>
    </rPh>
    <phoneticPr fontId="2"/>
  </si>
  <si>
    <t>家 計 簿</t>
    <rPh sb="0" eb="1">
      <t>イエ</t>
    </rPh>
    <rPh sb="2" eb="3">
      <t>ケイ</t>
    </rPh>
    <rPh sb="4" eb="5">
      <t>ボ</t>
    </rPh>
    <phoneticPr fontId="2"/>
  </si>
  <si>
    <t>収 入</t>
    <rPh sb="0" eb="1">
      <t>オサム</t>
    </rPh>
    <rPh sb="2" eb="3">
      <t>ニュウ</t>
    </rPh>
    <phoneticPr fontId="2"/>
  </si>
  <si>
    <t>特 別 費（支出）</t>
    <rPh sb="0" eb="1">
      <t>トク</t>
    </rPh>
    <rPh sb="2" eb="3">
      <t>ベツ</t>
    </rPh>
    <rPh sb="4" eb="5">
      <t>ヒ</t>
    </rPh>
    <rPh sb="6" eb="8">
      <t>シシュツ</t>
    </rPh>
    <phoneticPr fontId="2"/>
  </si>
  <si>
    <t>固 定 費（支出）</t>
    <rPh sb="0" eb="1">
      <t>コ</t>
    </rPh>
    <rPh sb="2" eb="3">
      <t>サダム</t>
    </rPh>
    <rPh sb="4" eb="5">
      <t>ヒ</t>
    </rPh>
    <rPh sb="6" eb="8">
      <t>シシュツ</t>
    </rPh>
    <phoneticPr fontId="2"/>
  </si>
  <si>
    <t>流 動 費（支出）</t>
    <rPh sb="0" eb="1">
      <t>リュウ</t>
    </rPh>
    <rPh sb="2" eb="3">
      <t>ドウ</t>
    </rPh>
    <rPh sb="4" eb="5">
      <t>ヒ</t>
    </rPh>
    <rPh sb="6" eb="8">
      <t>シシュツ</t>
    </rPh>
    <phoneticPr fontId="2"/>
  </si>
  <si>
    <t>固定費合計：</t>
    <rPh sb="0" eb="2">
      <t>コテイ</t>
    </rPh>
    <rPh sb="2" eb="3">
      <t>ヒ</t>
    </rPh>
    <rPh sb="3" eb="5">
      <t>ゴウケイ</t>
    </rPh>
    <phoneticPr fontId="2"/>
  </si>
  <si>
    <t>流動費合計：</t>
    <rPh sb="0" eb="2">
      <t>リュウドウ</t>
    </rPh>
    <rPh sb="2" eb="3">
      <t>ヒ</t>
    </rPh>
    <rPh sb="3" eb="5">
      <t>ゴウケイ</t>
    </rPh>
    <phoneticPr fontId="2"/>
  </si>
  <si>
    <t>収入合計</t>
    <rPh sb="0" eb="2">
      <t>シュウニュウ</t>
    </rPh>
    <rPh sb="2" eb="4">
      <t>ゴウケイ</t>
    </rPh>
    <phoneticPr fontId="2"/>
  </si>
  <si>
    <t>支出合計</t>
    <rPh sb="0" eb="2">
      <t>シシュツ</t>
    </rPh>
    <rPh sb="2" eb="4">
      <t>ゴウケイ</t>
    </rPh>
    <phoneticPr fontId="2"/>
  </si>
  <si>
    <t>残　　高</t>
    <rPh sb="0" eb="1">
      <t>ザン</t>
    </rPh>
    <rPh sb="3" eb="4">
      <t>タカ</t>
    </rPh>
    <phoneticPr fontId="2"/>
  </si>
  <si>
    <t>給与</t>
    <rPh sb="0" eb="2">
      <t>キュウヨ</t>
    </rPh>
    <phoneticPr fontId="2"/>
  </si>
  <si>
    <t>ボーナス</t>
    <phoneticPr fontId="2"/>
  </si>
  <si>
    <t>副業</t>
    <rPh sb="0" eb="2">
      <t>フクギョウ</t>
    </rPh>
    <phoneticPr fontId="2"/>
  </si>
  <si>
    <t>冠婚葬祭</t>
    <rPh sb="0" eb="2">
      <t>カンコン</t>
    </rPh>
    <rPh sb="2" eb="4">
      <t>ソウサイ</t>
    </rPh>
    <phoneticPr fontId="2"/>
  </si>
  <si>
    <t>旅行</t>
    <rPh sb="0" eb="2">
      <t>リョコウ</t>
    </rPh>
    <phoneticPr fontId="2"/>
  </si>
  <si>
    <t>水道</t>
    <rPh sb="0" eb="2">
      <t>スイドウ</t>
    </rPh>
    <phoneticPr fontId="2"/>
  </si>
  <si>
    <t>電気代</t>
    <rPh sb="0" eb="3">
      <t>デンキダイ</t>
    </rPh>
    <phoneticPr fontId="2"/>
  </si>
  <si>
    <t>ガス代</t>
    <rPh sb="2" eb="3">
      <t>ダイ</t>
    </rPh>
    <phoneticPr fontId="2"/>
  </si>
  <si>
    <t>食費</t>
    <rPh sb="0" eb="2">
      <t>ショクヒ</t>
    </rPh>
    <phoneticPr fontId="2"/>
  </si>
  <si>
    <t>外食費</t>
    <rPh sb="0" eb="2">
      <t>ガイショク</t>
    </rPh>
    <rPh sb="2" eb="3">
      <t>ヒ</t>
    </rPh>
    <phoneticPr fontId="2"/>
  </si>
  <si>
    <t>衣服費</t>
    <rPh sb="0" eb="2">
      <t>イフク</t>
    </rPh>
    <rPh sb="2" eb="3">
      <t>ヒ</t>
    </rPh>
    <phoneticPr fontId="2"/>
  </si>
  <si>
    <t>医療費</t>
    <rPh sb="0" eb="3">
      <t>イリョウヒ</t>
    </rPh>
    <phoneticPr fontId="2"/>
  </si>
  <si>
    <t>生活用品・雑貨費</t>
    <rPh sb="0" eb="2">
      <t>セイカツ</t>
    </rPh>
    <rPh sb="2" eb="4">
      <t>ヨウヒン</t>
    </rPh>
    <rPh sb="5" eb="7">
      <t>ザッカ</t>
    </rPh>
    <rPh sb="7" eb="8">
      <t>ヒ</t>
    </rPh>
    <phoneticPr fontId="2"/>
  </si>
  <si>
    <t>美容費</t>
    <rPh sb="0" eb="2">
      <t>ビヨウ</t>
    </rPh>
    <rPh sb="2" eb="3">
      <t>ヒ</t>
    </rPh>
    <phoneticPr fontId="2"/>
  </si>
  <si>
    <t>交通費</t>
    <rPh sb="0" eb="3">
      <t>コウツウヒ</t>
    </rPh>
    <phoneticPr fontId="2"/>
  </si>
  <si>
    <t>ガソリン代</t>
    <rPh sb="4" eb="5">
      <t>ダイ</t>
    </rPh>
    <phoneticPr fontId="2"/>
  </si>
  <si>
    <t>税金</t>
    <rPh sb="0" eb="2">
      <t>ゼイキン</t>
    </rPh>
    <phoneticPr fontId="2"/>
  </si>
  <si>
    <t>保険料</t>
    <rPh sb="0" eb="3">
      <t>ホケンリョウ</t>
    </rPh>
    <phoneticPr fontId="2"/>
  </si>
  <si>
    <t>こづかい</t>
    <phoneticPr fontId="2"/>
  </si>
  <si>
    <t>貯金</t>
    <rPh sb="0" eb="2">
      <t>チョキン</t>
    </rPh>
    <phoneticPr fontId="2"/>
  </si>
  <si>
    <t>駐車場代</t>
    <rPh sb="0" eb="3">
      <t>チュウシャジョウ</t>
    </rPh>
    <rPh sb="3" eb="4">
      <t>ダイ</t>
    </rPh>
    <phoneticPr fontId="2"/>
  </si>
  <si>
    <t>娯楽・レジャー費</t>
    <rPh sb="0" eb="2">
      <t>ゴラク</t>
    </rPh>
    <rPh sb="7" eb="8">
      <t>ヒ</t>
    </rPh>
    <phoneticPr fontId="2"/>
  </si>
  <si>
    <t>交際費</t>
    <rPh sb="0" eb="2">
      <t>コウサイ</t>
    </rPh>
    <rPh sb="2" eb="3">
      <t>ヒ</t>
    </rPh>
    <phoneticPr fontId="2"/>
  </si>
  <si>
    <t>割合</t>
    <rPh sb="0" eb="2">
      <t>ワリアイ</t>
    </rPh>
    <phoneticPr fontId="2"/>
  </si>
  <si>
    <t>家賃</t>
    <rPh sb="0" eb="2">
      <t>ヤチン</t>
    </rPh>
    <phoneticPr fontId="2"/>
  </si>
  <si>
    <t>車ローン</t>
    <rPh sb="0" eb="1">
      <t>クルマ</t>
    </rPh>
    <phoneticPr fontId="2"/>
  </si>
  <si>
    <t>通信費（携帯電話）</t>
    <rPh sb="0" eb="3">
      <t>ツウシンヒ</t>
    </rPh>
    <rPh sb="4" eb="6">
      <t>ケイタイ</t>
    </rPh>
    <rPh sb="6" eb="8">
      <t>デンワ</t>
    </rPh>
    <phoneticPr fontId="2"/>
  </si>
  <si>
    <t>教育費</t>
    <rPh sb="0" eb="2">
      <t>キョウイク</t>
    </rPh>
    <rPh sb="2" eb="3">
      <t>ヒ</t>
    </rPh>
    <phoneticPr fontId="2"/>
  </si>
  <si>
    <t>支出計算シート</t>
    <rPh sb="0" eb="2">
      <t>シシュツ</t>
    </rPh>
    <rPh sb="2" eb="4">
      <t>ケイサン</t>
    </rPh>
    <phoneticPr fontId="2"/>
  </si>
  <si>
    <t>※印刷されません</t>
    <rPh sb="1" eb="3">
      <t>インサツ</t>
    </rPh>
    <phoneticPr fontId="2"/>
  </si>
  <si>
    <t>特別費</t>
    <rPh sb="0" eb="2">
      <t>トクベツ</t>
    </rPh>
    <rPh sb="2" eb="3">
      <t>ヒ</t>
    </rPh>
    <phoneticPr fontId="2"/>
  </si>
  <si>
    <t>固定費</t>
    <rPh sb="0" eb="3">
      <t>コテイヒ</t>
    </rPh>
    <phoneticPr fontId="2"/>
  </si>
  <si>
    <t>流動費</t>
    <rPh sb="0" eb="2">
      <t>リュウドウ</t>
    </rPh>
    <rPh sb="2" eb="3">
      <t>ヒ</t>
    </rPh>
    <phoneticPr fontId="2"/>
  </si>
  <si>
    <t>日別合計</t>
    <rPh sb="0" eb="1">
      <t>ヒ</t>
    </rPh>
    <rPh sb="1" eb="2">
      <t>ベツ</t>
    </rPh>
    <rPh sb="2" eb="4">
      <t>ゴウケイ</t>
    </rPh>
    <phoneticPr fontId="2"/>
  </si>
  <si>
    <t>費目合計：</t>
    <rPh sb="0" eb="2">
      <t>ヒモク</t>
    </rPh>
    <rPh sb="2" eb="4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</si>
</sst>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0.0%"/>
    <numFmt numFmtId="178" formatCode="m/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38" fontId="5" fillId="0" borderId="0" xfId="1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>
      <alignment vertical="center"/>
    </xf>
    <xf numFmtId="38" fontId="6" fillId="0" borderId="0" xfId="1" applyFon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38" fontId="6" fillId="0" borderId="0" xfId="1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7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34" xfId="0" applyBorder="1" applyAlignment="1">
      <alignment vertical="center" shrinkToFit="1"/>
    </xf>
    <xf numFmtId="0" fontId="0" fillId="0" borderId="0" xfId="0" applyAlignment="1">
      <alignment vertical="center" shrinkToFit="1"/>
    </xf>
    <xf numFmtId="178" fontId="0" fillId="0" borderId="35" xfId="0" applyNumberFormat="1" applyBorder="1">
      <alignment vertical="center"/>
    </xf>
    <xf numFmtId="38" fontId="0" fillId="0" borderId="35" xfId="1" applyFont="1" applyBorder="1">
      <alignment vertical="center"/>
    </xf>
    <xf numFmtId="178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horizontal="right" vertical="center"/>
    </xf>
    <xf numFmtId="176" fontId="6" fillId="0" borderId="30" xfId="1" applyNumberFormat="1" applyFont="1" applyFill="1" applyBorder="1" applyAlignment="1">
      <alignment horizontal="center" vertical="center"/>
    </xf>
    <xf numFmtId="176" fontId="6" fillId="0" borderId="31" xfId="1" applyNumberFormat="1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38" fontId="6" fillId="0" borderId="30" xfId="1" applyFont="1" applyFill="1" applyBorder="1" applyAlignment="1">
      <alignment horizontal="center" vertical="center"/>
    </xf>
    <xf numFmtId="38" fontId="6" fillId="0" borderId="31" xfId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177" fontId="5" fillId="0" borderId="1" xfId="2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176" fontId="5" fillId="0" borderId="1" xfId="1" applyNumberFormat="1" applyFont="1" applyBorder="1" applyAlignment="1">
      <alignment horizontal="right" vertical="center"/>
    </xf>
    <xf numFmtId="177" fontId="5" fillId="0" borderId="22" xfId="2" applyNumberFormat="1" applyFont="1" applyBorder="1" applyAlignment="1">
      <alignment horizontal="right" vertical="center"/>
    </xf>
    <xf numFmtId="0" fontId="6" fillId="4" borderId="23" xfId="0" applyFont="1" applyFill="1" applyBorder="1" applyAlignment="1">
      <alignment horizontal="right" vertical="center"/>
    </xf>
    <xf numFmtId="0" fontId="6" fillId="4" borderId="24" xfId="0" applyFont="1" applyFill="1" applyBorder="1" applyAlignment="1">
      <alignment horizontal="right" vertical="center"/>
    </xf>
    <xf numFmtId="0" fontId="6" fillId="4" borderId="25" xfId="0" applyFont="1" applyFill="1" applyBorder="1" applyAlignment="1">
      <alignment horizontal="right" vertical="center"/>
    </xf>
    <xf numFmtId="176" fontId="6" fillId="4" borderId="26" xfId="1" applyNumberFormat="1" applyFont="1" applyFill="1" applyBorder="1" applyAlignment="1">
      <alignment horizontal="right" vertical="center"/>
    </xf>
    <xf numFmtId="176" fontId="6" fillId="4" borderId="24" xfId="1" applyNumberFormat="1" applyFont="1" applyFill="1" applyBorder="1" applyAlignment="1">
      <alignment horizontal="right" vertical="center"/>
    </xf>
    <xf numFmtId="176" fontId="6" fillId="4" borderId="25" xfId="1" applyNumberFormat="1" applyFont="1" applyFill="1" applyBorder="1" applyAlignment="1">
      <alignment horizontal="right" vertical="center"/>
    </xf>
    <xf numFmtId="177" fontId="6" fillId="4" borderId="26" xfId="2" applyNumberFormat="1" applyFont="1" applyFill="1" applyBorder="1" applyAlignment="1">
      <alignment horizontal="right" vertical="center"/>
    </xf>
    <xf numFmtId="177" fontId="6" fillId="4" borderId="25" xfId="2" applyNumberFormat="1" applyFont="1" applyFill="1" applyBorder="1" applyAlignment="1">
      <alignment horizontal="right" vertical="center"/>
    </xf>
    <xf numFmtId="0" fontId="6" fillId="4" borderId="26" xfId="0" applyFont="1" applyFill="1" applyBorder="1" applyAlignment="1">
      <alignment horizontal="right" vertical="center"/>
    </xf>
    <xf numFmtId="177" fontId="6" fillId="4" borderId="28" xfId="2" applyNumberFormat="1" applyFont="1" applyFill="1" applyBorder="1" applyAlignment="1">
      <alignment horizontal="right" vertical="center"/>
    </xf>
    <xf numFmtId="0" fontId="5" fillId="0" borderId="21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76" fontId="5" fillId="0" borderId="5" xfId="1" applyNumberFormat="1" applyFont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176" fontId="5" fillId="0" borderId="7" xfId="1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176" fontId="7" fillId="0" borderId="1" xfId="1" applyNumberFormat="1" applyFont="1" applyBorder="1" applyAlignment="1">
      <alignment horizontal="right"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176" fontId="5" fillId="0" borderId="36" xfId="1" applyNumberFormat="1" applyFont="1" applyBorder="1" applyAlignment="1">
      <alignment horizontal="right" vertical="center"/>
    </xf>
    <xf numFmtId="176" fontId="5" fillId="0" borderId="37" xfId="1" applyNumberFormat="1" applyFont="1" applyBorder="1" applyAlignment="1">
      <alignment horizontal="right" vertical="center"/>
    </xf>
    <xf numFmtId="176" fontId="5" fillId="0" borderId="38" xfId="1" applyNumberFormat="1" applyFont="1" applyBorder="1" applyAlignment="1">
      <alignment horizontal="right" vertical="center"/>
    </xf>
    <xf numFmtId="177" fontId="5" fillId="0" borderId="20" xfId="2" applyNumberFormat="1" applyFont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68617-F4DB-413E-A965-0DA6FD584C0D}">
  <dimension ref="A1:AW40"/>
  <sheetViews>
    <sheetView tabSelected="1" zoomScaleNormal="100" workbookViewId="0"/>
  </sheetViews>
  <sheetFormatPr defaultColWidth="8.625" defaultRowHeight="18.75" x14ac:dyDescent="0.4"/>
  <cols>
    <col min="1" max="8" width="5.625" style="2" customWidth="1"/>
    <col min="9" max="9" width="0.75" style="2" customWidth="1"/>
    <col min="10" max="17" width="5.625" style="2" customWidth="1"/>
    <col min="18" max="18" width="4.25" style="2" customWidth="1"/>
    <col min="19" max="19" width="10.375" customWidth="1"/>
    <col min="20" max="46" width="9"/>
    <col min="47" max="47" width="8.5" bestFit="1" customWidth="1"/>
    <col min="48" max="49" width="9" customWidth="1"/>
    <col min="50" max="16384" width="8.625" style="2"/>
  </cols>
  <sheetData>
    <row r="1" spans="1:49" ht="24.75" thickBot="1" x14ac:dyDescent="0.45">
      <c r="S1" s="17" t="s">
        <v>44</v>
      </c>
      <c r="T1" s="17"/>
      <c r="U1" s="18" t="s">
        <v>45</v>
      </c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</row>
    <row r="2" spans="1:49" s="1" customFormat="1" ht="27.95" customHeight="1" thickBot="1" x14ac:dyDescent="0.45">
      <c r="A2" s="32">
        <v>2020</v>
      </c>
      <c r="B2" s="33"/>
      <c r="C2" s="33"/>
      <c r="D2" s="33"/>
      <c r="E2" s="33"/>
      <c r="F2" s="13" t="s">
        <v>0</v>
      </c>
      <c r="G2" s="13">
        <v>11</v>
      </c>
      <c r="H2" s="13" t="s">
        <v>1</v>
      </c>
      <c r="I2" s="13"/>
      <c r="J2" s="34" t="s">
        <v>6</v>
      </c>
      <c r="K2" s="34"/>
      <c r="L2" s="34"/>
      <c r="M2" s="34"/>
      <c r="N2" s="34"/>
      <c r="O2" s="34"/>
      <c r="P2" s="34"/>
      <c r="Q2" s="35"/>
      <c r="S2" s="71"/>
      <c r="T2" s="73" t="s">
        <v>46</v>
      </c>
      <c r="U2" s="73"/>
      <c r="V2" s="73"/>
      <c r="W2" s="73" t="s">
        <v>47</v>
      </c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 t="s">
        <v>48</v>
      </c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4" t="s">
        <v>49</v>
      </c>
      <c r="AV2"/>
      <c r="AW2"/>
    </row>
    <row r="3" spans="1:49" ht="19.5" thickBot="1" x14ac:dyDescent="0.45">
      <c r="S3" s="72"/>
      <c r="T3" s="19" t="str">
        <f>$J6</f>
        <v>冠婚葬祭</v>
      </c>
      <c r="U3" s="19" t="str">
        <f>J7</f>
        <v>旅行</v>
      </c>
      <c r="V3" s="19"/>
      <c r="W3" s="19" t="str">
        <f>$A18</f>
        <v>家賃</v>
      </c>
      <c r="X3" s="19" t="str">
        <f>$A19</f>
        <v>水道</v>
      </c>
      <c r="Y3" s="19" t="str">
        <f>$A20</f>
        <v>電気代</v>
      </c>
      <c r="Z3" s="19" t="str">
        <f>$A21</f>
        <v>ガス代</v>
      </c>
      <c r="AA3" s="19" t="str">
        <f>$A22</f>
        <v>通信費（携帯電話）</v>
      </c>
      <c r="AB3" s="19" t="str">
        <f>$A23</f>
        <v>車ローン</v>
      </c>
      <c r="AC3" s="19" t="str">
        <f>$A24</f>
        <v>駐車場代</v>
      </c>
      <c r="AD3" s="19" t="str">
        <f>$A25</f>
        <v>保険料</v>
      </c>
      <c r="AE3" s="19" t="str">
        <f>$A26</f>
        <v>税金</v>
      </c>
      <c r="AF3" s="19" t="str">
        <f>$A27</f>
        <v>こづかい</v>
      </c>
      <c r="AG3" s="19" t="str">
        <f>$A28</f>
        <v>貯金</v>
      </c>
      <c r="AH3" s="19"/>
      <c r="AI3" s="19" t="str">
        <f>$J18</f>
        <v>食費</v>
      </c>
      <c r="AJ3" s="19" t="str">
        <f>$J19</f>
        <v>外食費</v>
      </c>
      <c r="AK3" s="19" t="str">
        <f>$J20</f>
        <v>衣服費</v>
      </c>
      <c r="AL3" s="19" t="str">
        <f>$J21</f>
        <v>医療費</v>
      </c>
      <c r="AM3" s="19" t="str">
        <f>$J22</f>
        <v>生活用品・雑貨費</v>
      </c>
      <c r="AN3" s="19" t="str">
        <f>$J23</f>
        <v>教育費</v>
      </c>
      <c r="AO3" s="19" t="str">
        <f>$J24</f>
        <v>美容費</v>
      </c>
      <c r="AP3" s="19" t="str">
        <f>$J25</f>
        <v>交通費</v>
      </c>
      <c r="AQ3" s="19" t="str">
        <f>$J26</f>
        <v>ガソリン代</v>
      </c>
      <c r="AR3" s="19" t="str">
        <f>$J27</f>
        <v>娯楽・レジャー費</v>
      </c>
      <c r="AS3" s="19" t="str">
        <f>$J28</f>
        <v>交際費</v>
      </c>
      <c r="AT3" s="19"/>
      <c r="AU3" s="75"/>
      <c r="AV3" s="20"/>
      <c r="AW3" s="20"/>
    </row>
    <row r="4" spans="1:49" ht="18" customHeight="1" thickTop="1" x14ac:dyDescent="0.4">
      <c r="A4" s="63" t="s">
        <v>7</v>
      </c>
      <c r="B4" s="64"/>
      <c r="C4" s="64"/>
      <c r="D4" s="64"/>
      <c r="E4" s="64"/>
      <c r="F4" s="64"/>
      <c r="G4" s="64"/>
      <c r="H4" s="65"/>
      <c r="I4" s="14"/>
      <c r="J4" s="66" t="s">
        <v>8</v>
      </c>
      <c r="K4" s="64"/>
      <c r="L4" s="64"/>
      <c r="M4" s="64"/>
      <c r="N4" s="64"/>
      <c r="O4" s="64"/>
      <c r="P4" s="64"/>
      <c r="Q4" s="67"/>
      <c r="S4" s="21">
        <f>DATE($A$2,$G$2,1)</f>
        <v>44136</v>
      </c>
      <c r="T4" s="22">
        <v>10000</v>
      </c>
      <c r="U4" s="22"/>
      <c r="V4" s="22"/>
      <c r="W4" s="22"/>
      <c r="X4" s="22"/>
      <c r="Y4" s="22"/>
      <c r="Z4" s="22">
        <v>5000</v>
      </c>
      <c r="AA4" s="22"/>
      <c r="AB4" s="22"/>
      <c r="AC4" s="22"/>
      <c r="AD4" s="22"/>
      <c r="AE4" s="22">
        <v>10000</v>
      </c>
      <c r="AF4" s="22">
        <v>20000</v>
      </c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>
        <f>SUM(T4:AT4)</f>
        <v>45000</v>
      </c>
    </row>
    <row r="5" spans="1:49" ht="18" customHeight="1" thickBot="1" x14ac:dyDescent="0.45">
      <c r="A5" s="69" t="s">
        <v>2</v>
      </c>
      <c r="B5" s="61"/>
      <c r="C5" s="52"/>
      <c r="D5" s="51" t="s">
        <v>3</v>
      </c>
      <c r="E5" s="61"/>
      <c r="F5" s="52"/>
      <c r="G5" s="51" t="s">
        <v>39</v>
      </c>
      <c r="H5" s="52"/>
      <c r="I5" s="15"/>
      <c r="J5" s="51" t="s">
        <v>2</v>
      </c>
      <c r="K5" s="61"/>
      <c r="L5" s="52"/>
      <c r="M5" s="51" t="s">
        <v>3</v>
      </c>
      <c r="N5" s="61"/>
      <c r="O5" s="52"/>
      <c r="P5" s="51" t="s">
        <v>39</v>
      </c>
      <c r="Q5" s="68"/>
      <c r="S5" s="23">
        <f>IF(S4="","",IF(MONTH(S4+1)=$G$2,S4+1,""))</f>
        <v>44137</v>
      </c>
      <c r="T5" s="24"/>
      <c r="U5" s="24"/>
      <c r="V5" s="24"/>
      <c r="W5" s="24"/>
      <c r="X5" s="24"/>
      <c r="Y5" s="24">
        <v>8000</v>
      </c>
      <c r="Z5" s="24"/>
      <c r="AA5" s="24"/>
      <c r="AB5" s="24"/>
      <c r="AC5" s="24"/>
      <c r="AD5" s="24"/>
      <c r="AE5" s="24"/>
      <c r="AF5" s="24"/>
      <c r="AG5" s="24"/>
      <c r="AH5" s="24"/>
      <c r="AI5" s="24">
        <v>5000</v>
      </c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>
        <f t="shared" ref="AU5:AU34" si="0">SUM(T5:AT5)</f>
        <v>13000</v>
      </c>
    </row>
    <row r="6" spans="1:49" ht="18" customHeight="1" thickTop="1" x14ac:dyDescent="0.4">
      <c r="A6" s="53" t="s">
        <v>16</v>
      </c>
      <c r="B6" s="54"/>
      <c r="C6" s="55"/>
      <c r="D6" s="56">
        <v>200000</v>
      </c>
      <c r="E6" s="57"/>
      <c r="F6" s="58"/>
      <c r="G6" s="59">
        <f>IF(D6="","",(D6/$D$14))</f>
        <v>0.8</v>
      </c>
      <c r="H6" s="60"/>
      <c r="I6" s="15"/>
      <c r="J6" s="62" t="s">
        <v>19</v>
      </c>
      <c r="K6" s="54"/>
      <c r="L6" s="55"/>
      <c r="M6" s="56">
        <f>T$35</f>
        <v>10000</v>
      </c>
      <c r="N6" s="57"/>
      <c r="O6" s="58"/>
      <c r="P6" s="59">
        <f>IF(M6="","",(M6/$M$14))</f>
        <v>1</v>
      </c>
      <c r="Q6" s="79"/>
      <c r="S6" s="23">
        <f t="shared" ref="S6:S34" si="1">IF(S5="","",IF(MONTH(S5+1)=$G$2,S5+1,""))</f>
        <v>44138</v>
      </c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>
        <f t="shared" si="0"/>
        <v>0</v>
      </c>
    </row>
    <row r="7" spans="1:49" ht="18" customHeight="1" x14ac:dyDescent="0.4">
      <c r="A7" s="50" t="s">
        <v>17</v>
      </c>
      <c r="B7" s="37"/>
      <c r="C7" s="37"/>
      <c r="D7" s="38"/>
      <c r="E7" s="38"/>
      <c r="F7" s="38"/>
      <c r="G7" s="36" t="str">
        <f t="shared" ref="G7:G13" si="2">IF(D7="","",(D7/$D$14))</f>
        <v/>
      </c>
      <c r="H7" s="36"/>
      <c r="I7" s="15"/>
      <c r="J7" s="37" t="s">
        <v>20</v>
      </c>
      <c r="K7" s="37"/>
      <c r="L7" s="37"/>
      <c r="M7" s="76">
        <f>U$35</f>
        <v>0</v>
      </c>
      <c r="N7" s="77"/>
      <c r="O7" s="78"/>
      <c r="P7" s="36">
        <f t="shared" ref="P7:P13" si="3">IF(M7="","",(M7/$D$14))</f>
        <v>0</v>
      </c>
      <c r="Q7" s="39"/>
      <c r="S7" s="23">
        <f t="shared" si="1"/>
        <v>44139</v>
      </c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>
        <v>2000</v>
      </c>
      <c r="AM7" s="24"/>
      <c r="AN7" s="24"/>
      <c r="AO7" s="24"/>
      <c r="AP7" s="24"/>
      <c r="AQ7" s="24"/>
      <c r="AR7" s="24"/>
      <c r="AS7" s="24"/>
      <c r="AT7" s="24"/>
      <c r="AU7" s="24">
        <f t="shared" si="0"/>
        <v>2000</v>
      </c>
    </row>
    <row r="8" spans="1:49" ht="18" customHeight="1" x14ac:dyDescent="0.4">
      <c r="A8" s="50" t="s">
        <v>18</v>
      </c>
      <c r="B8" s="37"/>
      <c r="C8" s="37"/>
      <c r="D8" s="70">
        <v>50000</v>
      </c>
      <c r="E8" s="70"/>
      <c r="F8" s="70"/>
      <c r="G8" s="36">
        <f t="shared" si="2"/>
        <v>0.2</v>
      </c>
      <c r="H8" s="36"/>
      <c r="I8" s="15"/>
      <c r="J8" s="37"/>
      <c r="K8" s="37"/>
      <c r="L8" s="37"/>
      <c r="M8" s="38"/>
      <c r="N8" s="38"/>
      <c r="O8" s="38"/>
      <c r="P8" s="36" t="str">
        <f t="shared" si="3"/>
        <v/>
      </c>
      <c r="Q8" s="39"/>
      <c r="S8" s="23">
        <f t="shared" si="1"/>
        <v>44140</v>
      </c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>
        <f t="shared" si="0"/>
        <v>0</v>
      </c>
    </row>
    <row r="9" spans="1:49" ht="18" customHeight="1" x14ac:dyDescent="0.4">
      <c r="A9" s="50"/>
      <c r="B9" s="37"/>
      <c r="C9" s="37"/>
      <c r="D9" s="38"/>
      <c r="E9" s="38"/>
      <c r="F9" s="38"/>
      <c r="G9" s="36" t="str">
        <f t="shared" si="2"/>
        <v/>
      </c>
      <c r="H9" s="36"/>
      <c r="I9" s="15"/>
      <c r="J9" s="37"/>
      <c r="K9" s="37"/>
      <c r="L9" s="37"/>
      <c r="M9" s="38"/>
      <c r="N9" s="38"/>
      <c r="O9" s="38"/>
      <c r="P9" s="36" t="str">
        <f t="shared" si="3"/>
        <v/>
      </c>
      <c r="Q9" s="39"/>
      <c r="S9" s="23">
        <f t="shared" si="1"/>
        <v>44141</v>
      </c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>
        <v>3000</v>
      </c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>
        <f t="shared" si="0"/>
        <v>3000</v>
      </c>
    </row>
    <row r="10" spans="1:49" ht="18" customHeight="1" x14ac:dyDescent="0.4">
      <c r="A10" s="50"/>
      <c r="B10" s="37"/>
      <c r="C10" s="37"/>
      <c r="D10" s="38"/>
      <c r="E10" s="38"/>
      <c r="F10" s="38"/>
      <c r="G10" s="36" t="str">
        <f t="shared" si="2"/>
        <v/>
      </c>
      <c r="H10" s="36"/>
      <c r="I10" s="15"/>
      <c r="J10" s="37"/>
      <c r="K10" s="37"/>
      <c r="L10" s="37"/>
      <c r="M10" s="38"/>
      <c r="N10" s="38"/>
      <c r="O10" s="38"/>
      <c r="P10" s="36" t="str">
        <f t="shared" si="3"/>
        <v/>
      </c>
      <c r="Q10" s="39"/>
      <c r="S10" s="23">
        <f t="shared" si="1"/>
        <v>44142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>
        <f t="shared" si="0"/>
        <v>0</v>
      </c>
    </row>
    <row r="11" spans="1:49" ht="18" customHeight="1" x14ac:dyDescent="0.4">
      <c r="A11" s="50"/>
      <c r="B11" s="37"/>
      <c r="C11" s="37"/>
      <c r="D11" s="38"/>
      <c r="E11" s="38"/>
      <c r="F11" s="38"/>
      <c r="G11" s="36" t="str">
        <f t="shared" si="2"/>
        <v/>
      </c>
      <c r="H11" s="36"/>
      <c r="I11" s="15"/>
      <c r="J11" s="37"/>
      <c r="K11" s="37"/>
      <c r="L11" s="37"/>
      <c r="M11" s="38"/>
      <c r="N11" s="38"/>
      <c r="O11" s="38"/>
      <c r="P11" s="36" t="str">
        <f t="shared" si="3"/>
        <v/>
      </c>
      <c r="Q11" s="39"/>
      <c r="S11" s="23">
        <f t="shared" si="1"/>
        <v>44143</v>
      </c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>
        <f t="shared" si="0"/>
        <v>0</v>
      </c>
    </row>
    <row r="12" spans="1:49" ht="18" customHeight="1" x14ac:dyDescent="0.4">
      <c r="A12" s="50"/>
      <c r="B12" s="37"/>
      <c r="C12" s="37"/>
      <c r="D12" s="38"/>
      <c r="E12" s="38"/>
      <c r="F12" s="38"/>
      <c r="G12" s="36" t="str">
        <f t="shared" si="2"/>
        <v/>
      </c>
      <c r="H12" s="36"/>
      <c r="I12" s="15"/>
      <c r="J12" s="37"/>
      <c r="K12" s="37"/>
      <c r="L12" s="37"/>
      <c r="M12" s="38"/>
      <c r="N12" s="38"/>
      <c r="O12" s="38"/>
      <c r="P12" s="36" t="str">
        <f t="shared" si="3"/>
        <v/>
      </c>
      <c r="Q12" s="39"/>
      <c r="S12" s="23">
        <f t="shared" si="1"/>
        <v>44144</v>
      </c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>
        <f t="shared" si="0"/>
        <v>0</v>
      </c>
    </row>
    <row r="13" spans="1:49" ht="18" customHeight="1" x14ac:dyDescent="0.4">
      <c r="A13" s="50"/>
      <c r="B13" s="37"/>
      <c r="C13" s="37"/>
      <c r="D13" s="38"/>
      <c r="E13" s="38"/>
      <c r="F13" s="38"/>
      <c r="G13" s="36" t="str">
        <f t="shared" si="2"/>
        <v/>
      </c>
      <c r="H13" s="36"/>
      <c r="I13" s="15"/>
      <c r="J13" s="37"/>
      <c r="K13" s="37"/>
      <c r="L13" s="37"/>
      <c r="M13" s="38"/>
      <c r="N13" s="38"/>
      <c r="O13" s="38"/>
      <c r="P13" s="36" t="str">
        <f t="shared" si="3"/>
        <v/>
      </c>
      <c r="Q13" s="39"/>
      <c r="S13" s="23">
        <f t="shared" si="1"/>
        <v>44145</v>
      </c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>
        <v>4000</v>
      </c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>
        <f t="shared" si="0"/>
        <v>4000</v>
      </c>
    </row>
    <row r="14" spans="1:49" ht="18" customHeight="1" thickBot="1" x14ac:dyDescent="0.45">
      <c r="A14" s="40" t="s">
        <v>4</v>
      </c>
      <c r="B14" s="41"/>
      <c r="C14" s="42"/>
      <c r="D14" s="43">
        <f>SUM(D6:F13)</f>
        <v>250000</v>
      </c>
      <c r="E14" s="44"/>
      <c r="F14" s="45"/>
      <c r="G14" s="46">
        <f>SUM(G6:H13)</f>
        <v>1</v>
      </c>
      <c r="H14" s="47"/>
      <c r="I14" s="16"/>
      <c r="J14" s="48" t="s">
        <v>5</v>
      </c>
      <c r="K14" s="41"/>
      <c r="L14" s="42"/>
      <c r="M14" s="43">
        <f>SUM(M6:O13)</f>
        <v>10000</v>
      </c>
      <c r="N14" s="44">
        <f>SUM(N6:Q13)</f>
        <v>1</v>
      </c>
      <c r="O14" s="45"/>
      <c r="P14" s="46">
        <f>SUM(P6:Q13)</f>
        <v>1</v>
      </c>
      <c r="Q14" s="49"/>
      <c r="S14" s="23">
        <f t="shared" si="1"/>
        <v>44146</v>
      </c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>
        <f t="shared" si="0"/>
        <v>0</v>
      </c>
    </row>
    <row r="15" spans="1:49" ht="18" customHeight="1" thickBot="1" x14ac:dyDescent="0.45">
      <c r="S15" s="23">
        <f t="shared" si="1"/>
        <v>44147</v>
      </c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>
        <v>3000</v>
      </c>
      <c r="AN15" s="24"/>
      <c r="AO15" s="24"/>
      <c r="AP15" s="24"/>
      <c r="AQ15" s="24"/>
      <c r="AR15" s="24"/>
      <c r="AS15" s="24"/>
      <c r="AT15" s="24"/>
      <c r="AU15" s="24">
        <f t="shared" si="0"/>
        <v>3000</v>
      </c>
    </row>
    <row r="16" spans="1:49" ht="18" customHeight="1" x14ac:dyDescent="0.4">
      <c r="A16" s="63" t="s">
        <v>9</v>
      </c>
      <c r="B16" s="64"/>
      <c r="C16" s="64"/>
      <c r="D16" s="64"/>
      <c r="E16" s="64"/>
      <c r="F16" s="64"/>
      <c r="G16" s="64"/>
      <c r="H16" s="65"/>
      <c r="I16" s="14"/>
      <c r="J16" s="66" t="s">
        <v>10</v>
      </c>
      <c r="K16" s="64"/>
      <c r="L16" s="64"/>
      <c r="M16" s="64"/>
      <c r="N16" s="64"/>
      <c r="O16" s="64"/>
      <c r="P16" s="64"/>
      <c r="Q16" s="67"/>
      <c r="S16" s="23">
        <f t="shared" si="1"/>
        <v>44148</v>
      </c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>
        <v>3000</v>
      </c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>
        <f t="shared" si="0"/>
        <v>3000</v>
      </c>
    </row>
    <row r="17" spans="1:47" ht="18" customHeight="1" thickBot="1" x14ac:dyDescent="0.45">
      <c r="A17" s="69" t="s">
        <v>2</v>
      </c>
      <c r="B17" s="61"/>
      <c r="C17" s="52"/>
      <c r="D17" s="51" t="s">
        <v>3</v>
      </c>
      <c r="E17" s="61"/>
      <c r="F17" s="52"/>
      <c r="G17" s="51" t="s">
        <v>39</v>
      </c>
      <c r="H17" s="52"/>
      <c r="I17" s="15"/>
      <c r="J17" s="51" t="s">
        <v>2</v>
      </c>
      <c r="K17" s="61"/>
      <c r="L17" s="52"/>
      <c r="M17" s="51" t="s">
        <v>3</v>
      </c>
      <c r="N17" s="61"/>
      <c r="O17" s="52"/>
      <c r="P17" s="51" t="s">
        <v>39</v>
      </c>
      <c r="Q17" s="68"/>
      <c r="S17" s="23">
        <f t="shared" si="1"/>
        <v>44149</v>
      </c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>
        <v>3000</v>
      </c>
      <c r="AM17" s="24"/>
      <c r="AN17" s="24"/>
      <c r="AO17" s="24"/>
      <c r="AP17" s="24"/>
      <c r="AQ17" s="24"/>
      <c r="AR17" s="24"/>
      <c r="AS17" s="24"/>
      <c r="AT17" s="24"/>
      <c r="AU17" s="24">
        <f t="shared" si="0"/>
        <v>3000</v>
      </c>
    </row>
    <row r="18" spans="1:47" ht="18" customHeight="1" thickTop="1" x14ac:dyDescent="0.4">
      <c r="A18" s="50" t="s">
        <v>40</v>
      </c>
      <c r="B18" s="37"/>
      <c r="C18" s="37"/>
      <c r="D18" s="38">
        <f>W$35</f>
        <v>30000</v>
      </c>
      <c r="E18" s="38"/>
      <c r="F18" s="38"/>
      <c r="G18" s="36">
        <f>IF(D18="","",(D18/$D$35))</f>
        <v>0.19607843137254902</v>
      </c>
      <c r="H18" s="36"/>
      <c r="I18" s="15"/>
      <c r="J18" s="37" t="s">
        <v>24</v>
      </c>
      <c r="K18" s="37"/>
      <c r="L18" s="37"/>
      <c r="M18" s="38">
        <f>AI$35</f>
        <v>26000</v>
      </c>
      <c r="N18" s="38"/>
      <c r="O18" s="38"/>
      <c r="P18" s="36">
        <f>IF(M18="","",(M18/$M$35))</f>
        <v>0.39694656488549618</v>
      </c>
      <c r="Q18" s="39"/>
      <c r="S18" s="23">
        <f t="shared" si="1"/>
        <v>44150</v>
      </c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>
        <v>5000</v>
      </c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>
        <f t="shared" si="0"/>
        <v>5000</v>
      </c>
    </row>
    <row r="19" spans="1:47" ht="18" customHeight="1" x14ac:dyDescent="0.4">
      <c r="A19" s="50" t="s">
        <v>21</v>
      </c>
      <c r="B19" s="37"/>
      <c r="C19" s="37"/>
      <c r="D19" s="38">
        <f>X$35</f>
        <v>5000</v>
      </c>
      <c r="E19" s="38"/>
      <c r="F19" s="38"/>
      <c r="G19" s="36">
        <f t="shared" ref="G19:G34" si="4">IF(D19="","",(D19/$D$35))</f>
        <v>3.2679738562091505E-2</v>
      </c>
      <c r="H19" s="36"/>
      <c r="I19" s="15"/>
      <c r="J19" s="37" t="s">
        <v>25</v>
      </c>
      <c r="K19" s="37"/>
      <c r="L19" s="37"/>
      <c r="M19" s="38">
        <f>AJ$35</f>
        <v>5000</v>
      </c>
      <c r="N19" s="38"/>
      <c r="O19" s="38"/>
      <c r="P19" s="36">
        <f t="shared" ref="P19:P34" si="5">IF(M19="","",(M19/$M$35))</f>
        <v>7.6335877862595422E-2</v>
      </c>
      <c r="Q19" s="39"/>
      <c r="S19" s="23">
        <f t="shared" si="1"/>
        <v>44151</v>
      </c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>
        <f t="shared" si="0"/>
        <v>0</v>
      </c>
    </row>
    <row r="20" spans="1:47" ht="18" customHeight="1" x14ac:dyDescent="0.4">
      <c r="A20" s="50" t="s">
        <v>22</v>
      </c>
      <c r="B20" s="37"/>
      <c r="C20" s="37"/>
      <c r="D20" s="38">
        <f>Y$35</f>
        <v>8000</v>
      </c>
      <c r="E20" s="38"/>
      <c r="F20" s="38"/>
      <c r="G20" s="36">
        <f t="shared" si="4"/>
        <v>5.2287581699346407E-2</v>
      </c>
      <c r="H20" s="36"/>
      <c r="I20" s="15"/>
      <c r="J20" s="37" t="s">
        <v>26</v>
      </c>
      <c r="K20" s="37"/>
      <c r="L20" s="37"/>
      <c r="M20" s="38">
        <f>AK$35</f>
        <v>5000</v>
      </c>
      <c r="N20" s="38"/>
      <c r="O20" s="38"/>
      <c r="P20" s="36">
        <f t="shared" si="5"/>
        <v>7.6335877862595422E-2</v>
      </c>
      <c r="Q20" s="39"/>
      <c r="S20" s="23">
        <f t="shared" si="1"/>
        <v>44152</v>
      </c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>
        <f t="shared" si="0"/>
        <v>0</v>
      </c>
    </row>
    <row r="21" spans="1:47" ht="18" customHeight="1" x14ac:dyDescent="0.4">
      <c r="A21" s="50" t="s">
        <v>23</v>
      </c>
      <c r="B21" s="37"/>
      <c r="C21" s="37"/>
      <c r="D21" s="38">
        <f>Z$35</f>
        <v>5000</v>
      </c>
      <c r="E21" s="38"/>
      <c r="F21" s="38"/>
      <c r="G21" s="36">
        <f t="shared" si="4"/>
        <v>3.2679738562091505E-2</v>
      </c>
      <c r="H21" s="36"/>
      <c r="I21" s="15"/>
      <c r="J21" s="37" t="s">
        <v>27</v>
      </c>
      <c r="K21" s="37"/>
      <c r="L21" s="37"/>
      <c r="M21" s="38">
        <f>AL$35</f>
        <v>5000</v>
      </c>
      <c r="N21" s="38"/>
      <c r="O21" s="38"/>
      <c r="P21" s="36">
        <f t="shared" si="5"/>
        <v>7.6335877862595422E-2</v>
      </c>
      <c r="Q21" s="39"/>
      <c r="S21" s="23">
        <f t="shared" si="1"/>
        <v>44153</v>
      </c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>
        <v>2500</v>
      </c>
      <c r="AN21" s="24"/>
      <c r="AO21" s="24"/>
      <c r="AP21" s="24"/>
      <c r="AQ21" s="24"/>
      <c r="AR21" s="24"/>
      <c r="AS21" s="24"/>
      <c r="AT21" s="24"/>
      <c r="AU21" s="24">
        <f t="shared" si="0"/>
        <v>2500</v>
      </c>
    </row>
    <row r="22" spans="1:47" ht="18" customHeight="1" x14ac:dyDescent="0.4">
      <c r="A22" s="50" t="s">
        <v>42</v>
      </c>
      <c r="B22" s="37"/>
      <c r="C22" s="37"/>
      <c r="D22" s="38">
        <f>AA$35</f>
        <v>20000</v>
      </c>
      <c r="E22" s="38"/>
      <c r="F22" s="38"/>
      <c r="G22" s="36">
        <f t="shared" si="4"/>
        <v>0.13071895424836602</v>
      </c>
      <c r="H22" s="36"/>
      <c r="I22" s="15"/>
      <c r="J22" s="37" t="s">
        <v>28</v>
      </c>
      <c r="K22" s="37"/>
      <c r="L22" s="37"/>
      <c r="M22" s="38">
        <f>AM$35</f>
        <v>5500</v>
      </c>
      <c r="N22" s="38"/>
      <c r="O22" s="38"/>
      <c r="P22" s="36">
        <f t="shared" si="5"/>
        <v>8.3969465648854963E-2</v>
      </c>
      <c r="Q22" s="39"/>
      <c r="S22" s="23">
        <f t="shared" si="1"/>
        <v>44154</v>
      </c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>
        <v>6000</v>
      </c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>
        <f t="shared" si="0"/>
        <v>6000</v>
      </c>
    </row>
    <row r="23" spans="1:47" ht="18" customHeight="1" x14ac:dyDescent="0.4">
      <c r="A23" s="50" t="s">
        <v>41</v>
      </c>
      <c r="B23" s="37"/>
      <c r="C23" s="37"/>
      <c r="D23" s="38">
        <f>AB$35</f>
        <v>20000</v>
      </c>
      <c r="E23" s="38"/>
      <c r="F23" s="38"/>
      <c r="G23" s="36">
        <f t="shared" si="4"/>
        <v>0.13071895424836602</v>
      </c>
      <c r="H23" s="36"/>
      <c r="I23" s="15"/>
      <c r="J23" s="37" t="s">
        <v>43</v>
      </c>
      <c r="K23" s="37"/>
      <c r="L23" s="37"/>
      <c r="M23" s="38">
        <f>AN$35</f>
        <v>0</v>
      </c>
      <c r="N23" s="38"/>
      <c r="O23" s="38"/>
      <c r="P23" s="36">
        <f t="shared" si="5"/>
        <v>0</v>
      </c>
      <c r="Q23" s="39"/>
      <c r="S23" s="23">
        <f t="shared" si="1"/>
        <v>44155</v>
      </c>
      <c r="T23" s="24"/>
      <c r="U23" s="24"/>
      <c r="V23" s="24"/>
      <c r="W23" s="24"/>
      <c r="X23" s="24"/>
      <c r="Y23" s="24"/>
      <c r="Z23" s="24"/>
      <c r="AA23" s="24">
        <v>20000</v>
      </c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>
        <v>5000</v>
      </c>
      <c r="AT23" s="24"/>
      <c r="AU23" s="24">
        <f t="shared" si="0"/>
        <v>25000</v>
      </c>
    </row>
    <row r="24" spans="1:47" ht="18" customHeight="1" x14ac:dyDescent="0.4">
      <c r="A24" s="50" t="s">
        <v>36</v>
      </c>
      <c r="B24" s="37"/>
      <c r="C24" s="37"/>
      <c r="D24" s="38">
        <f>AC$35</f>
        <v>10000</v>
      </c>
      <c r="E24" s="38"/>
      <c r="F24" s="38"/>
      <c r="G24" s="36">
        <f t="shared" si="4"/>
        <v>6.535947712418301E-2</v>
      </c>
      <c r="H24" s="36"/>
      <c r="I24" s="15"/>
      <c r="J24" s="37" t="s">
        <v>29</v>
      </c>
      <c r="K24" s="37"/>
      <c r="L24" s="37"/>
      <c r="M24" s="38">
        <f>AO$35</f>
        <v>0</v>
      </c>
      <c r="N24" s="38"/>
      <c r="O24" s="38"/>
      <c r="P24" s="36">
        <f t="shared" si="5"/>
        <v>0</v>
      </c>
      <c r="Q24" s="39"/>
      <c r="S24" s="23">
        <f t="shared" si="1"/>
        <v>44156</v>
      </c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>
        <f t="shared" si="0"/>
        <v>0</v>
      </c>
    </row>
    <row r="25" spans="1:47" ht="18" customHeight="1" x14ac:dyDescent="0.4">
      <c r="A25" s="50" t="s">
        <v>33</v>
      </c>
      <c r="B25" s="37"/>
      <c r="C25" s="37"/>
      <c r="D25" s="38">
        <f>AD$35</f>
        <v>15000</v>
      </c>
      <c r="E25" s="38"/>
      <c r="F25" s="38"/>
      <c r="G25" s="36">
        <f t="shared" si="4"/>
        <v>9.8039215686274508E-2</v>
      </c>
      <c r="H25" s="36"/>
      <c r="I25" s="15"/>
      <c r="J25" s="37" t="s">
        <v>30</v>
      </c>
      <c r="K25" s="37"/>
      <c r="L25" s="37"/>
      <c r="M25" s="38">
        <f>AP$35</f>
        <v>10000</v>
      </c>
      <c r="N25" s="38"/>
      <c r="O25" s="38"/>
      <c r="P25" s="36">
        <f t="shared" si="5"/>
        <v>0.15267175572519084</v>
      </c>
      <c r="Q25" s="39"/>
      <c r="S25" s="23">
        <f t="shared" si="1"/>
        <v>44157</v>
      </c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>
        <v>5000</v>
      </c>
      <c r="AL25" s="24"/>
      <c r="AM25" s="24"/>
      <c r="AN25" s="24"/>
      <c r="AO25" s="24"/>
      <c r="AP25" s="24"/>
      <c r="AQ25" s="24"/>
      <c r="AR25" s="24"/>
      <c r="AS25" s="24"/>
      <c r="AT25" s="24"/>
      <c r="AU25" s="24">
        <f t="shared" si="0"/>
        <v>5000</v>
      </c>
    </row>
    <row r="26" spans="1:47" ht="18" customHeight="1" x14ac:dyDescent="0.4">
      <c r="A26" s="50" t="s">
        <v>32</v>
      </c>
      <c r="B26" s="37"/>
      <c r="C26" s="37"/>
      <c r="D26" s="38">
        <f>AE$35</f>
        <v>10000</v>
      </c>
      <c r="E26" s="38"/>
      <c r="F26" s="38"/>
      <c r="G26" s="36">
        <f t="shared" si="4"/>
        <v>6.535947712418301E-2</v>
      </c>
      <c r="H26" s="36"/>
      <c r="I26" s="15"/>
      <c r="J26" s="37" t="s">
        <v>31</v>
      </c>
      <c r="K26" s="37"/>
      <c r="L26" s="37"/>
      <c r="M26" s="38">
        <f>AQ$35</f>
        <v>4000</v>
      </c>
      <c r="N26" s="38"/>
      <c r="O26" s="38"/>
      <c r="P26" s="36">
        <f t="shared" si="5"/>
        <v>6.1068702290076333E-2</v>
      </c>
      <c r="Q26" s="39"/>
      <c r="S26" s="23">
        <f t="shared" si="1"/>
        <v>44158</v>
      </c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>
        <v>4000</v>
      </c>
      <c r="AR26" s="24"/>
      <c r="AS26" s="24"/>
      <c r="AT26" s="24"/>
      <c r="AU26" s="24">
        <f t="shared" si="0"/>
        <v>4000</v>
      </c>
    </row>
    <row r="27" spans="1:47" ht="18" customHeight="1" x14ac:dyDescent="0.4">
      <c r="A27" s="50" t="s">
        <v>34</v>
      </c>
      <c r="B27" s="37"/>
      <c r="C27" s="37"/>
      <c r="D27" s="38">
        <f>AF$35</f>
        <v>20000</v>
      </c>
      <c r="E27" s="38"/>
      <c r="F27" s="38"/>
      <c r="G27" s="36">
        <f t="shared" si="4"/>
        <v>0.13071895424836602</v>
      </c>
      <c r="H27" s="36"/>
      <c r="I27" s="15"/>
      <c r="J27" s="37" t="s">
        <v>37</v>
      </c>
      <c r="K27" s="37"/>
      <c r="L27" s="37"/>
      <c r="M27" s="38">
        <f>AR$35</f>
        <v>0</v>
      </c>
      <c r="N27" s="38"/>
      <c r="O27" s="38"/>
      <c r="P27" s="36">
        <f t="shared" si="5"/>
        <v>0</v>
      </c>
      <c r="Q27" s="39"/>
      <c r="S27" s="23">
        <f t="shared" si="1"/>
        <v>44159</v>
      </c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>
        <f t="shared" si="0"/>
        <v>0</v>
      </c>
    </row>
    <row r="28" spans="1:47" ht="18" customHeight="1" x14ac:dyDescent="0.4">
      <c r="A28" s="50" t="s">
        <v>35</v>
      </c>
      <c r="B28" s="37"/>
      <c r="C28" s="37"/>
      <c r="D28" s="38">
        <f>AG$35</f>
        <v>10000</v>
      </c>
      <c r="E28" s="38"/>
      <c r="F28" s="38"/>
      <c r="G28" s="36">
        <f t="shared" si="4"/>
        <v>6.535947712418301E-2</v>
      </c>
      <c r="H28" s="36"/>
      <c r="I28" s="15"/>
      <c r="J28" s="37" t="s">
        <v>38</v>
      </c>
      <c r="K28" s="37"/>
      <c r="L28" s="37"/>
      <c r="M28" s="38">
        <f>AS$35</f>
        <v>5000</v>
      </c>
      <c r="N28" s="38"/>
      <c r="O28" s="38"/>
      <c r="P28" s="36">
        <f t="shared" si="5"/>
        <v>7.6335877862595422E-2</v>
      </c>
      <c r="Q28" s="39"/>
      <c r="S28" s="23">
        <f t="shared" si="1"/>
        <v>44160</v>
      </c>
      <c r="T28" s="24"/>
      <c r="U28" s="24"/>
      <c r="V28" s="24"/>
      <c r="W28" s="24">
        <v>30000</v>
      </c>
      <c r="X28" s="24"/>
      <c r="Y28" s="24"/>
      <c r="Z28" s="24"/>
      <c r="AA28" s="24"/>
      <c r="AB28" s="24">
        <v>20000</v>
      </c>
      <c r="AC28" s="24"/>
      <c r="AD28" s="24"/>
      <c r="AE28" s="24"/>
      <c r="AF28" s="24"/>
      <c r="AG28" s="24"/>
      <c r="AH28" s="24"/>
      <c r="AI28" s="24">
        <v>5000</v>
      </c>
      <c r="AJ28" s="24"/>
      <c r="AK28" s="24"/>
      <c r="AL28" s="24"/>
      <c r="AM28" s="24"/>
      <c r="AN28" s="24"/>
      <c r="AO28" s="24"/>
      <c r="AP28" s="24">
        <v>10000</v>
      </c>
      <c r="AQ28" s="24"/>
      <c r="AR28" s="24"/>
      <c r="AS28" s="24"/>
      <c r="AT28" s="24"/>
      <c r="AU28" s="24">
        <f t="shared" si="0"/>
        <v>65000</v>
      </c>
    </row>
    <row r="29" spans="1:47" ht="18" customHeight="1" x14ac:dyDescent="0.4">
      <c r="A29" s="50"/>
      <c r="B29" s="37"/>
      <c r="C29" s="37"/>
      <c r="D29" s="38"/>
      <c r="E29" s="38"/>
      <c r="F29" s="38"/>
      <c r="G29" s="36" t="str">
        <f t="shared" si="4"/>
        <v/>
      </c>
      <c r="H29" s="36"/>
      <c r="I29" s="15"/>
      <c r="J29" s="37"/>
      <c r="K29" s="37"/>
      <c r="L29" s="37"/>
      <c r="M29" s="38"/>
      <c r="N29" s="38"/>
      <c r="O29" s="38"/>
      <c r="P29" s="36" t="str">
        <f t="shared" si="5"/>
        <v/>
      </c>
      <c r="Q29" s="39"/>
      <c r="S29" s="23">
        <f t="shared" si="1"/>
        <v>44161</v>
      </c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>
        <f t="shared" si="0"/>
        <v>0</v>
      </c>
    </row>
    <row r="30" spans="1:47" ht="18" customHeight="1" x14ac:dyDescent="0.4">
      <c r="A30" s="50"/>
      <c r="B30" s="37"/>
      <c r="C30" s="37"/>
      <c r="D30" s="38"/>
      <c r="E30" s="38"/>
      <c r="F30" s="38"/>
      <c r="G30" s="36" t="str">
        <f t="shared" si="4"/>
        <v/>
      </c>
      <c r="H30" s="36"/>
      <c r="I30" s="15"/>
      <c r="J30" s="37"/>
      <c r="K30" s="37"/>
      <c r="L30" s="37"/>
      <c r="M30" s="38"/>
      <c r="N30" s="38"/>
      <c r="O30" s="38"/>
      <c r="P30" s="36" t="str">
        <f t="shared" si="5"/>
        <v/>
      </c>
      <c r="Q30" s="39"/>
      <c r="S30" s="23">
        <f t="shared" si="1"/>
        <v>44162</v>
      </c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>
        <v>15000</v>
      </c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>
        <f t="shared" si="0"/>
        <v>15000</v>
      </c>
    </row>
    <row r="31" spans="1:47" ht="18" customHeight="1" x14ac:dyDescent="0.4">
      <c r="A31" s="50"/>
      <c r="B31" s="37"/>
      <c r="C31" s="37"/>
      <c r="D31" s="38"/>
      <c r="E31" s="38"/>
      <c r="F31" s="38"/>
      <c r="G31" s="36" t="str">
        <f t="shared" si="4"/>
        <v/>
      </c>
      <c r="H31" s="36"/>
      <c r="I31" s="15"/>
      <c r="J31" s="37"/>
      <c r="K31" s="37"/>
      <c r="L31" s="37"/>
      <c r="M31" s="38"/>
      <c r="N31" s="38"/>
      <c r="O31" s="38"/>
      <c r="P31" s="36" t="str">
        <f t="shared" si="5"/>
        <v/>
      </c>
      <c r="Q31" s="39"/>
      <c r="S31" s="23">
        <f t="shared" si="1"/>
        <v>44163</v>
      </c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>
        <f t="shared" si="0"/>
        <v>0</v>
      </c>
    </row>
    <row r="32" spans="1:47" ht="18" customHeight="1" x14ac:dyDescent="0.4">
      <c r="A32" s="50"/>
      <c r="B32" s="37"/>
      <c r="C32" s="37"/>
      <c r="D32" s="38"/>
      <c r="E32" s="38"/>
      <c r="F32" s="38"/>
      <c r="G32" s="36" t="str">
        <f t="shared" si="4"/>
        <v/>
      </c>
      <c r="H32" s="36"/>
      <c r="I32" s="15"/>
      <c r="J32" s="37"/>
      <c r="K32" s="37"/>
      <c r="L32" s="37"/>
      <c r="M32" s="38"/>
      <c r="N32" s="38"/>
      <c r="O32" s="38"/>
      <c r="P32" s="36" t="str">
        <f t="shared" si="5"/>
        <v/>
      </c>
      <c r="Q32" s="39"/>
      <c r="S32" s="23">
        <f t="shared" si="1"/>
        <v>44164</v>
      </c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>
        <f t="shared" si="0"/>
        <v>0</v>
      </c>
    </row>
    <row r="33" spans="1:47" ht="18" customHeight="1" x14ac:dyDescent="0.4">
      <c r="A33" s="50"/>
      <c r="B33" s="37"/>
      <c r="C33" s="37"/>
      <c r="D33" s="38"/>
      <c r="E33" s="38"/>
      <c r="F33" s="38"/>
      <c r="G33" s="36" t="str">
        <f t="shared" si="4"/>
        <v/>
      </c>
      <c r="H33" s="36"/>
      <c r="I33" s="15"/>
      <c r="J33" s="37"/>
      <c r="K33" s="37"/>
      <c r="L33" s="37"/>
      <c r="M33" s="38"/>
      <c r="N33" s="38"/>
      <c r="O33" s="38"/>
      <c r="P33" s="36" t="str">
        <f t="shared" si="5"/>
        <v/>
      </c>
      <c r="Q33" s="39"/>
      <c r="S33" s="23">
        <f t="shared" si="1"/>
        <v>44165</v>
      </c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>
        <f t="shared" si="0"/>
        <v>0</v>
      </c>
    </row>
    <row r="34" spans="1:47" ht="18" customHeight="1" x14ac:dyDescent="0.4">
      <c r="A34" s="50"/>
      <c r="B34" s="37"/>
      <c r="C34" s="37"/>
      <c r="D34" s="38"/>
      <c r="E34" s="38"/>
      <c r="F34" s="38"/>
      <c r="G34" s="36" t="str">
        <f t="shared" si="4"/>
        <v/>
      </c>
      <c r="H34" s="36"/>
      <c r="I34" s="15"/>
      <c r="J34" s="37"/>
      <c r="K34" s="37"/>
      <c r="L34" s="37"/>
      <c r="M34" s="38"/>
      <c r="N34" s="38"/>
      <c r="O34" s="38"/>
      <c r="P34" s="36" t="str">
        <f t="shared" si="5"/>
        <v/>
      </c>
      <c r="Q34" s="39"/>
      <c r="S34" s="23" t="str">
        <f t="shared" si="1"/>
        <v/>
      </c>
      <c r="T34" s="24"/>
      <c r="U34" s="24"/>
      <c r="V34" s="24"/>
      <c r="W34" s="24"/>
      <c r="X34" s="24">
        <v>5000</v>
      </c>
      <c r="Y34" s="24"/>
      <c r="Z34" s="24"/>
      <c r="AA34" s="24"/>
      <c r="AB34" s="24"/>
      <c r="AC34" s="24">
        <v>10000</v>
      </c>
      <c r="AD34" s="24"/>
      <c r="AE34" s="24"/>
      <c r="AF34" s="24"/>
      <c r="AG34" s="24">
        <v>10000</v>
      </c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>
        <f t="shared" si="0"/>
        <v>25000</v>
      </c>
    </row>
    <row r="35" spans="1:47" ht="18" customHeight="1" thickBot="1" x14ac:dyDescent="0.45">
      <c r="A35" s="40" t="s">
        <v>11</v>
      </c>
      <c r="B35" s="41"/>
      <c r="C35" s="42"/>
      <c r="D35" s="43">
        <f>SUM(D18:F34)</f>
        <v>153000</v>
      </c>
      <c r="E35" s="44">
        <f>SUM(E18:H34)</f>
        <v>0.99999999999999989</v>
      </c>
      <c r="F35" s="45"/>
      <c r="G35" s="46">
        <f>SUM(G18:H34)</f>
        <v>0.99999999999999989</v>
      </c>
      <c r="H35" s="47"/>
      <c r="I35" s="16"/>
      <c r="J35" s="48" t="s">
        <v>12</v>
      </c>
      <c r="K35" s="41"/>
      <c r="L35" s="42"/>
      <c r="M35" s="43">
        <f>SUM(M18:O34)</f>
        <v>65500</v>
      </c>
      <c r="N35" s="44">
        <f>SUM(N18:Q34)</f>
        <v>1</v>
      </c>
      <c r="O35" s="45"/>
      <c r="P35" s="46">
        <f>SUM(P18:Q34)</f>
        <v>1</v>
      </c>
      <c r="Q35" s="49"/>
      <c r="S35" s="25" t="s">
        <v>50</v>
      </c>
      <c r="T35" s="24">
        <f>SUM(T4:T34)</f>
        <v>10000</v>
      </c>
      <c r="U35" s="24">
        <f t="shared" ref="U35:AT35" si="6">SUM(U4:U34)</f>
        <v>0</v>
      </c>
      <c r="V35" s="24">
        <f t="shared" si="6"/>
        <v>0</v>
      </c>
      <c r="W35" s="24">
        <f t="shared" si="6"/>
        <v>30000</v>
      </c>
      <c r="X35" s="24">
        <f t="shared" si="6"/>
        <v>5000</v>
      </c>
      <c r="Y35" s="24">
        <f t="shared" si="6"/>
        <v>8000</v>
      </c>
      <c r="Z35" s="24">
        <f t="shared" si="6"/>
        <v>5000</v>
      </c>
      <c r="AA35" s="24">
        <f t="shared" si="6"/>
        <v>20000</v>
      </c>
      <c r="AB35" s="24">
        <f t="shared" si="6"/>
        <v>20000</v>
      </c>
      <c r="AC35" s="24">
        <f t="shared" si="6"/>
        <v>10000</v>
      </c>
      <c r="AD35" s="24">
        <f t="shared" si="6"/>
        <v>15000</v>
      </c>
      <c r="AE35" s="24">
        <f t="shared" si="6"/>
        <v>10000</v>
      </c>
      <c r="AF35" s="24">
        <f t="shared" si="6"/>
        <v>20000</v>
      </c>
      <c r="AG35" s="24">
        <f t="shared" si="6"/>
        <v>10000</v>
      </c>
      <c r="AH35" s="24">
        <f t="shared" si="6"/>
        <v>0</v>
      </c>
      <c r="AI35" s="24">
        <f t="shared" si="6"/>
        <v>26000</v>
      </c>
      <c r="AJ35" s="24">
        <f t="shared" si="6"/>
        <v>5000</v>
      </c>
      <c r="AK35" s="24">
        <f t="shared" si="6"/>
        <v>5000</v>
      </c>
      <c r="AL35" s="24">
        <f t="shared" si="6"/>
        <v>5000</v>
      </c>
      <c r="AM35" s="24">
        <f t="shared" si="6"/>
        <v>5500</v>
      </c>
      <c r="AN35" s="24">
        <f t="shared" si="6"/>
        <v>0</v>
      </c>
      <c r="AO35" s="24">
        <f t="shared" si="6"/>
        <v>0</v>
      </c>
      <c r="AP35" s="24">
        <f t="shared" si="6"/>
        <v>10000</v>
      </c>
      <c r="AQ35" s="24">
        <f t="shared" si="6"/>
        <v>4000</v>
      </c>
      <c r="AR35" s="24">
        <f t="shared" si="6"/>
        <v>0</v>
      </c>
      <c r="AS35" s="24">
        <f t="shared" si="6"/>
        <v>5000</v>
      </c>
      <c r="AT35" s="24">
        <f t="shared" si="6"/>
        <v>0</v>
      </c>
      <c r="AU35" s="24"/>
    </row>
    <row r="36" spans="1:47" ht="18.600000000000001" customHeight="1" thickBot="1" x14ac:dyDescent="0.45">
      <c r="E36" s="3"/>
      <c r="F36" s="3"/>
      <c r="G36" s="3"/>
      <c r="H36" s="3"/>
      <c r="N36" s="3"/>
      <c r="O36" s="3"/>
      <c r="P36" s="3"/>
      <c r="Q36" s="3"/>
    </row>
    <row r="37" spans="1:47" ht="24.95" customHeight="1" thickBot="1" x14ac:dyDescent="0.45">
      <c r="A37" s="28" t="s">
        <v>13</v>
      </c>
      <c r="B37" s="29"/>
      <c r="C37" s="29"/>
      <c r="D37" s="30">
        <f>D14</f>
        <v>250000</v>
      </c>
      <c r="E37" s="30"/>
      <c r="F37" s="30"/>
      <c r="G37" s="30"/>
      <c r="H37" s="31"/>
      <c r="I37" s="12"/>
      <c r="J37" s="28" t="s">
        <v>14</v>
      </c>
      <c r="K37" s="29"/>
      <c r="L37" s="29"/>
      <c r="M37" s="26">
        <f>M14+D35+M35</f>
        <v>228500</v>
      </c>
      <c r="N37" s="26">
        <f>N14+E35+N35</f>
        <v>3</v>
      </c>
      <c r="O37" s="26"/>
      <c r="P37" s="26"/>
      <c r="Q37" s="27"/>
      <c r="R37" s="11"/>
    </row>
    <row r="38" spans="1:47" ht="9" customHeight="1" thickBot="1" x14ac:dyDescent="0.45">
      <c r="A38" s="4"/>
      <c r="B38" s="4"/>
      <c r="C38" s="4"/>
      <c r="D38" s="4"/>
      <c r="E38" s="5"/>
      <c r="F38" s="5"/>
      <c r="G38" s="5"/>
      <c r="H38" s="5"/>
      <c r="I38" s="6"/>
      <c r="J38" s="4"/>
      <c r="K38" s="4"/>
      <c r="L38" s="4"/>
      <c r="M38" s="4"/>
      <c r="N38" s="7"/>
      <c r="O38" s="7"/>
      <c r="P38" s="7"/>
      <c r="Q38" s="7"/>
      <c r="R38" s="8"/>
    </row>
    <row r="39" spans="1:47" ht="24.95" customHeight="1" thickBot="1" x14ac:dyDescent="0.45">
      <c r="A39" s="10"/>
      <c r="B39" s="10"/>
      <c r="C39" s="10"/>
      <c r="D39" s="10"/>
      <c r="E39" s="10"/>
      <c r="F39" s="10"/>
      <c r="G39" s="10"/>
      <c r="H39" s="10"/>
      <c r="I39" s="10"/>
      <c r="J39" s="28" t="s">
        <v>15</v>
      </c>
      <c r="K39" s="29"/>
      <c r="L39" s="29"/>
      <c r="M39" s="26">
        <f>D37-M37</f>
        <v>21500</v>
      </c>
      <c r="N39" s="26">
        <f>D37-N37</f>
        <v>249997</v>
      </c>
      <c r="O39" s="26"/>
      <c r="P39" s="26"/>
      <c r="Q39" s="27"/>
      <c r="R39" s="11"/>
    </row>
    <row r="40" spans="1:47" x14ac:dyDescent="0.4">
      <c r="A40" s="9"/>
      <c r="B40" s="9"/>
      <c r="C40" s="9"/>
      <c r="D40" s="9"/>
      <c r="E40" s="9"/>
      <c r="F40" s="9"/>
      <c r="G40" s="9"/>
      <c r="H40" s="9"/>
    </row>
  </sheetData>
  <mergeCells count="191">
    <mergeCell ref="S2:S3"/>
    <mergeCell ref="T2:V2"/>
    <mergeCell ref="W2:AH2"/>
    <mergeCell ref="AI2:AT2"/>
    <mergeCell ref="AU2:AU3"/>
    <mergeCell ref="P13:Q13"/>
    <mergeCell ref="J9:L9"/>
    <mergeCell ref="M9:O9"/>
    <mergeCell ref="P9:Q9"/>
    <mergeCell ref="J10:L10"/>
    <mergeCell ref="M7:O7"/>
    <mergeCell ref="P7:Q7"/>
    <mergeCell ref="M8:O8"/>
    <mergeCell ref="P8:Q8"/>
    <mergeCell ref="M5:O5"/>
    <mergeCell ref="P5:Q5"/>
    <mergeCell ref="M6:O6"/>
    <mergeCell ref="P6:Q6"/>
    <mergeCell ref="P10:Q10"/>
    <mergeCell ref="J11:L11"/>
    <mergeCell ref="M11:O11"/>
    <mergeCell ref="P11:Q11"/>
    <mergeCell ref="J12:L12"/>
    <mergeCell ref="M12:O12"/>
    <mergeCell ref="A4:H4"/>
    <mergeCell ref="J4:Q4"/>
    <mergeCell ref="A12:C12"/>
    <mergeCell ref="D12:F12"/>
    <mergeCell ref="G12:H12"/>
    <mergeCell ref="A5:C5"/>
    <mergeCell ref="D5:F5"/>
    <mergeCell ref="A37:C37"/>
    <mergeCell ref="J37:L37"/>
    <mergeCell ref="A34:C34"/>
    <mergeCell ref="D34:F34"/>
    <mergeCell ref="D8:F8"/>
    <mergeCell ref="G8:H8"/>
    <mergeCell ref="A9:C9"/>
    <mergeCell ref="A31:C31"/>
    <mergeCell ref="D31:F31"/>
    <mergeCell ref="A29:C29"/>
    <mergeCell ref="D29:F29"/>
    <mergeCell ref="A27:C27"/>
    <mergeCell ref="D27:F27"/>
    <mergeCell ref="A25:C25"/>
    <mergeCell ref="D25:F25"/>
    <mergeCell ref="A23:C23"/>
    <mergeCell ref="D23:F23"/>
    <mergeCell ref="A16:H16"/>
    <mergeCell ref="J16:Q16"/>
    <mergeCell ref="P17:Q17"/>
    <mergeCell ref="A18:C18"/>
    <mergeCell ref="D9:F9"/>
    <mergeCell ref="G9:H9"/>
    <mergeCell ref="A10:C10"/>
    <mergeCell ref="D10:F10"/>
    <mergeCell ref="G10:H10"/>
    <mergeCell ref="A11:C11"/>
    <mergeCell ref="D11:F11"/>
    <mergeCell ref="G11:H11"/>
    <mergeCell ref="J14:L14"/>
    <mergeCell ref="M14:O14"/>
    <mergeCell ref="P14:Q14"/>
    <mergeCell ref="A17:C17"/>
    <mergeCell ref="D17:F17"/>
    <mergeCell ref="G17:H17"/>
    <mergeCell ref="J17:L17"/>
    <mergeCell ref="M17:O17"/>
    <mergeCell ref="M10:O10"/>
    <mergeCell ref="G5:H5"/>
    <mergeCell ref="A6:C6"/>
    <mergeCell ref="D6:F6"/>
    <mergeCell ref="G6:H6"/>
    <mergeCell ref="A7:C7"/>
    <mergeCell ref="D7:F7"/>
    <mergeCell ref="G7:H7"/>
    <mergeCell ref="A8:C8"/>
    <mergeCell ref="J7:L7"/>
    <mergeCell ref="J8:L8"/>
    <mergeCell ref="J5:L5"/>
    <mergeCell ref="J6:L6"/>
    <mergeCell ref="P12:Q12"/>
    <mergeCell ref="A13:C13"/>
    <mergeCell ref="D13:F13"/>
    <mergeCell ref="G13:H13"/>
    <mergeCell ref="A14:C14"/>
    <mergeCell ref="D14:F14"/>
    <mergeCell ref="G14:H14"/>
    <mergeCell ref="J13:L13"/>
    <mergeCell ref="M13:O13"/>
    <mergeCell ref="J18:L18"/>
    <mergeCell ref="M18:O18"/>
    <mergeCell ref="P18:Q18"/>
    <mergeCell ref="A19:C19"/>
    <mergeCell ref="D19:F19"/>
    <mergeCell ref="G19:H19"/>
    <mergeCell ref="J19:L19"/>
    <mergeCell ref="M19:O19"/>
    <mergeCell ref="P19:Q19"/>
    <mergeCell ref="D18:F18"/>
    <mergeCell ref="G18:H18"/>
    <mergeCell ref="A22:C22"/>
    <mergeCell ref="D22:F22"/>
    <mergeCell ref="G22:H22"/>
    <mergeCell ref="J22:L22"/>
    <mergeCell ref="M22:O22"/>
    <mergeCell ref="P22:Q22"/>
    <mergeCell ref="J20:L20"/>
    <mergeCell ref="M20:O20"/>
    <mergeCell ref="P20:Q20"/>
    <mergeCell ref="A21:C21"/>
    <mergeCell ref="D21:F21"/>
    <mergeCell ref="G21:H21"/>
    <mergeCell ref="J21:L21"/>
    <mergeCell ref="M21:O21"/>
    <mergeCell ref="P21:Q21"/>
    <mergeCell ref="A20:C20"/>
    <mergeCell ref="D20:F20"/>
    <mergeCell ref="G20:H20"/>
    <mergeCell ref="G23:H23"/>
    <mergeCell ref="J23:L23"/>
    <mergeCell ref="M23:O23"/>
    <mergeCell ref="P23:Q23"/>
    <mergeCell ref="A24:C24"/>
    <mergeCell ref="D24:F24"/>
    <mergeCell ref="G24:H24"/>
    <mergeCell ref="J24:L24"/>
    <mergeCell ref="M24:O24"/>
    <mergeCell ref="P24:Q24"/>
    <mergeCell ref="G25:H25"/>
    <mergeCell ref="J25:L25"/>
    <mergeCell ref="M25:O25"/>
    <mergeCell ref="P25:Q25"/>
    <mergeCell ref="A26:C26"/>
    <mergeCell ref="D26:F26"/>
    <mergeCell ref="G26:H26"/>
    <mergeCell ref="J26:L26"/>
    <mergeCell ref="M26:O26"/>
    <mergeCell ref="P26:Q26"/>
    <mergeCell ref="G27:H27"/>
    <mergeCell ref="J27:L27"/>
    <mergeCell ref="M27:O27"/>
    <mergeCell ref="P27:Q27"/>
    <mergeCell ref="A28:C28"/>
    <mergeCell ref="D28:F28"/>
    <mergeCell ref="G28:H28"/>
    <mergeCell ref="J28:L28"/>
    <mergeCell ref="M28:O28"/>
    <mergeCell ref="P28:Q28"/>
    <mergeCell ref="M31:O31"/>
    <mergeCell ref="P31:Q31"/>
    <mergeCell ref="A32:C32"/>
    <mergeCell ref="D32:F32"/>
    <mergeCell ref="G32:H32"/>
    <mergeCell ref="J32:L32"/>
    <mergeCell ref="M32:O32"/>
    <mergeCell ref="P32:Q32"/>
    <mergeCell ref="G29:H29"/>
    <mergeCell ref="J29:L29"/>
    <mergeCell ref="M29:O29"/>
    <mergeCell ref="P29:Q29"/>
    <mergeCell ref="A30:C30"/>
    <mergeCell ref="D30:F30"/>
    <mergeCell ref="G30:H30"/>
    <mergeCell ref="J30:L30"/>
    <mergeCell ref="M30:O30"/>
    <mergeCell ref="P30:Q30"/>
    <mergeCell ref="M37:Q37"/>
    <mergeCell ref="J39:L39"/>
    <mergeCell ref="D37:H37"/>
    <mergeCell ref="M39:Q39"/>
    <mergeCell ref="A2:E2"/>
    <mergeCell ref="J2:Q2"/>
    <mergeCell ref="G34:H34"/>
    <mergeCell ref="J34:L34"/>
    <mergeCell ref="M34:O34"/>
    <mergeCell ref="P34:Q34"/>
    <mergeCell ref="A35:C35"/>
    <mergeCell ref="D35:F35"/>
    <mergeCell ref="G35:H35"/>
    <mergeCell ref="J35:L35"/>
    <mergeCell ref="M35:O35"/>
    <mergeCell ref="P35:Q35"/>
    <mergeCell ref="A33:C33"/>
    <mergeCell ref="D33:F33"/>
    <mergeCell ref="G33:H33"/>
    <mergeCell ref="J33:L33"/>
    <mergeCell ref="M33:O33"/>
    <mergeCell ref="P33:Q33"/>
    <mergeCell ref="G31:H31"/>
    <mergeCell ref="J31:L31"/>
  </mergeCells>
  <phoneticPr fontId="2"/>
  <printOptions horizontalCentered="1" verticalCentered="1"/>
  <pageMargins left="0.23622047244094491" right="0.19685039370078741" top="0.74803149606299213" bottom="0.74803149606299213" header="0.31496062992125984" footer="0.31496062992125984"/>
  <pageSetup paperSize="9" scale="95" orientation="portrait" horizontalDpi="300" verticalDpi="300" r:id="rId1"/>
  <colBreaks count="1" manualBreakCount="1">
    <brk id="18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-</cp:lastModifiedBy>
  <cp:lastPrinted>2020-10-30T12:30:06Z</cp:lastPrinted>
  <dcterms:created xsi:type="dcterms:W3CDTF">2020-10-29T03:29:55Z</dcterms:created>
  <dcterms:modified xsi:type="dcterms:W3CDTF">2020-10-30T12:30:18Z</dcterms:modified>
</cp:coreProperties>
</file>